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735"/>
  </bookViews>
  <sheets>
    <sheet name="Sheet1" sheetId="1" r:id="rId1"/>
    <sheet name="Sheet2" sheetId="2" r:id="rId2"/>
  </sheets>
  <definedNames>
    <definedName name="Group">Sheet1!$B$62:$B$66</definedName>
    <definedName name="List">Sheet1!$B$61:$B$66</definedName>
  </definedNames>
  <calcPr calcId="152511"/>
</workbook>
</file>

<file path=xl/calcChain.xml><?xml version="1.0" encoding="utf-8"?>
<calcChain xmlns="http://schemas.openxmlformats.org/spreadsheetml/2006/main">
  <c r="F22" i="1" l="1"/>
  <c r="C20" i="1" l="1"/>
  <c r="F17" i="1"/>
  <c r="F38" i="1" l="1"/>
  <c r="F37" i="1"/>
  <c r="F34" i="1"/>
  <c r="F33" i="1"/>
  <c r="F31" i="1"/>
  <c r="F30" i="1"/>
  <c r="F25" i="1"/>
  <c r="F19" i="1"/>
  <c r="D63" i="1"/>
  <c r="D64" i="1"/>
  <c r="D65" i="1"/>
  <c r="D66" i="1"/>
  <c r="D62" i="1"/>
  <c r="F32" i="1" l="1"/>
  <c r="F18" i="1"/>
</calcChain>
</file>

<file path=xl/sharedStrings.xml><?xml version="1.0" encoding="utf-8"?>
<sst xmlns="http://schemas.openxmlformats.org/spreadsheetml/2006/main" count="73" uniqueCount="55">
  <si>
    <t>Module:</t>
  </si>
  <si>
    <t>Code:</t>
  </si>
  <si>
    <t>Semester:</t>
  </si>
  <si>
    <t>Couse Work</t>
  </si>
  <si>
    <t>Group Assignment</t>
  </si>
  <si>
    <t>Group Number</t>
  </si>
  <si>
    <t>Group</t>
  </si>
  <si>
    <t>Group_1</t>
  </si>
  <si>
    <t>Group_2</t>
  </si>
  <si>
    <t>Group_3</t>
  </si>
  <si>
    <t>Group_4</t>
  </si>
  <si>
    <t>Group_5</t>
  </si>
  <si>
    <t>L</t>
  </si>
  <si>
    <t>B</t>
  </si>
  <si>
    <t>H</t>
  </si>
  <si>
    <t>Conc</t>
  </si>
  <si>
    <t>q</t>
  </si>
  <si>
    <t>Task (1)</t>
  </si>
  <si>
    <t>Concrete Design (beams, slab and columns)</t>
  </si>
  <si>
    <t>Security Office  Dimensions</t>
  </si>
  <si>
    <t xml:space="preserve">Grade of concrete </t>
  </si>
  <si>
    <t xml:space="preserve">Variable load </t>
  </si>
  <si>
    <t>C =</t>
  </si>
  <si>
    <t>L =</t>
  </si>
  <si>
    <t>B =</t>
  </si>
  <si>
    <t>q =</t>
  </si>
  <si>
    <t>H =</t>
  </si>
  <si>
    <t>C 30</t>
  </si>
  <si>
    <t>C 35</t>
  </si>
  <si>
    <t>C 25</t>
  </si>
  <si>
    <t>Task 1</t>
  </si>
  <si>
    <t>m</t>
  </si>
  <si>
    <r>
      <t>KN/mm</t>
    </r>
    <r>
      <rPr>
        <vertAlign val="superscript"/>
        <sz val="11"/>
        <color theme="1"/>
        <rFont val="Times New Roman"/>
        <family val="1"/>
      </rPr>
      <t>2</t>
    </r>
  </si>
  <si>
    <t>Structural Design 1</t>
  </si>
  <si>
    <t>CIVL 0012</t>
  </si>
  <si>
    <t>Task (2)</t>
  </si>
  <si>
    <t>Height (H)</t>
  </si>
  <si>
    <t>S</t>
  </si>
  <si>
    <t>g</t>
  </si>
  <si>
    <t>Applied Loads</t>
  </si>
  <si>
    <t>gk =</t>
  </si>
  <si>
    <t>qk =</t>
  </si>
  <si>
    <t>Fall 2015</t>
  </si>
  <si>
    <t>Steel Design (Over Head Water tank stand of beam and column)</t>
  </si>
  <si>
    <t>Structural Design I  _Fall_ 2015 _GROUP WORK ASSIGNMENT</t>
  </si>
  <si>
    <t>Size of tank</t>
  </si>
  <si>
    <t>Tank-2</t>
  </si>
  <si>
    <t>Space  (S)</t>
  </si>
  <si>
    <t>1.5x1.5x1m</t>
  </si>
  <si>
    <t>1.6x1.6x1m</t>
  </si>
  <si>
    <t>1.4x1.4x1m</t>
  </si>
  <si>
    <t>1.65x1.65x1m</t>
  </si>
  <si>
    <t>1.7x1.7x1m</t>
  </si>
  <si>
    <t>t</t>
  </si>
  <si>
    <t>Overhead Stand Dimensions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</si>
</sst>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2"/>
      <color rgb="FFC00000"/>
      <name val="Times New Roman"/>
      <family val="1"/>
    </font>
    <font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b/>
      <sz val="12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48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3" xfId="0" applyFont="1" applyFill="1" applyBorder="1"/>
    <xf numFmtId="0" fontId="2" fillId="2" borderId="6" xfId="0" applyFont="1" applyFill="1" applyBorder="1"/>
    <xf numFmtId="0" fontId="2" fillId="2" borderId="8" xfId="0" applyFont="1" applyFill="1" applyBorder="1"/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0" fillId="10" borderId="1" xfId="0" applyFill="1" applyBorder="1"/>
    <xf numFmtId="0" fontId="4" fillId="7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/>
    <xf numFmtId="0" fontId="4" fillId="10" borderId="1" xfId="0" applyFont="1" applyFill="1" applyBorder="1" applyAlignment="1">
      <alignment horizontal="center" vertical="center"/>
    </xf>
    <xf numFmtId="0" fontId="0" fillId="0" borderId="25" xfId="0" applyBorder="1"/>
    <xf numFmtId="0" fontId="0" fillId="0" borderId="0" xfId="0" applyBorder="1"/>
    <xf numFmtId="0" fontId="0" fillId="0" borderId="26" xfId="0" applyBorder="1"/>
    <xf numFmtId="0" fontId="11" fillId="4" borderId="0" xfId="0" applyFont="1" applyFill="1" applyBorder="1"/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0" xfId="0" applyAlignment="1">
      <alignment horizontal="center" vertical="top"/>
    </xf>
    <xf numFmtId="0" fontId="12" fillId="11" borderId="0" xfId="0" applyFon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15" xfId="0" applyFont="1" applyFill="1" applyBorder="1" applyAlignment="1">
      <alignment horizontal="center"/>
    </xf>
    <xf numFmtId="0" fontId="6" fillId="9" borderId="1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6" borderId="12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3" fillId="11" borderId="0" xfId="0" applyFont="1" applyFill="1" applyAlignment="1"/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 applyProtection="1">
      <alignment horizontal="center" vertical="center"/>
      <protection locked="0"/>
    </xf>
    <xf numFmtId="0" fontId="10" fillId="3" borderId="17" xfId="0" applyFont="1" applyFill="1" applyBorder="1" applyAlignment="1" applyProtection="1">
      <alignment horizontal="center" vertical="center"/>
      <protection locked="0"/>
    </xf>
    <xf numFmtId="0" fontId="10" fillId="3" borderId="18" xfId="0" applyFont="1" applyFill="1" applyBorder="1" applyAlignment="1" applyProtection="1">
      <alignment horizontal="center" vertical="center"/>
      <protection locked="0"/>
    </xf>
    <xf numFmtId="0" fontId="10" fillId="3" borderId="22" xfId="0" applyFont="1" applyFill="1" applyBorder="1" applyAlignment="1" applyProtection="1">
      <alignment horizontal="center" vertical="center"/>
      <protection locked="0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10" fillId="3" borderId="23" xfId="0" applyFont="1" applyFill="1" applyBorder="1" applyAlignment="1" applyProtection="1">
      <alignment horizontal="center" vertical="center"/>
      <protection locked="0"/>
    </xf>
    <xf numFmtId="0" fontId="5" fillId="8" borderId="13" xfId="0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left"/>
    </xf>
    <xf numFmtId="0" fontId="1" fillId="5" borderId="10" xfId="0" applyFont="1" applyFill="1" applyBorder="1" applyAlignment="1">
      <alignment horizontal="left"/>
    </xf>
    <xf numFmtId="0" fontId="1" fillId="5" borderId="11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579121</xdr:colOff>
      <xdr:row>16</xdr:row>
      <xdr:rowOff>129540</xdr:rowOff>
    </xdr:from>
    <xdr:to>
      <xdr:col>11</xdr:col>
      <xdr:colOff>998220</xdr:colOff>
      <xdr:row>23</xdr:row>
      <xdr:rowOff>182880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6073141" y="3253740"/>
          <a:ext cx="3162299" cy="1447800"/>
        </a:xfrm>
        <a:prstGeom prst="rect">
          <a:avLst/>
        </a:prstGeom>
        <a:ln>
          <a:headEnd/>
          <a:tailEnd/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9</xdr:col>
      <xdr:colOff>114300</xdr:colOff>
      <xdr:row>17</xdr:row>
      <xdr:rowOff>53340</xdr:rowOff>
    </xdr:from>
    <xdr:to>
      <xdr:col>11</xdr:col>
      <xdr:colOff>830580</xdr:colOff>
      <xdr:row>23</xdr:row>
      <xdr:rowOff>60960</xdr:rowOff>
    </xdr:to>
    <xdr:sp macro="" textlink="">
      <xdr:nvSpPr>
        <xdr:cNvPr id="22" name="Rectangle 3"/>
        <xdr:cNvSpPr>
          <a:spLocks noChangeArrowheads="1"/>
        </xdr:cNvSpPr>
      </xdr:nvSpPr>
      <xdr:spPr bwMode="auto">
        <a:xfrm>
          <a:off x="6217920" y="3375660"/>
          <a:ext cx="2849880" cy="12039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590551</xdr:colOff>
      <xdr:row>16</xdr:row>
      <xdr:rowOff>121920</xdr:rowOff>
    </xdr:from>
    <xdr:to>
      <xdr:col>9</xdr:col>
      <xdr:colOff>97419</xdr:colOff>
      <xdr:row>17</xdr:row>
      <xdr:rowOff>55236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6084571" y="3246120"/>
          <a:ext cx="116468" cy="131436"/>
        </a:xfrm>
        <a:prstGeom prst="roundRect">
          <a:avLst>
            <a:gd name="adj" fmla="val 16667"/>
          </a:avLst>
        </a:prstGeom>
        <a:solidFill>
          <a:srgbClr val="000000"/>
        </a:solidFill>
        <a:ln w="38100">
          <a:solidFill>
            <a:srgbClr val="F2F2F2"/>
          </a:solidFill>
          <a:round/>
          <a:headEnd/>
          <a:tailEnd/>
        </a:ln>
        <a:effectLst>
          <a:outerShdw dist="28398" dir="3806097" algn="ctr" rotWithShape="0">
            <a:srgbClr val="7F7F7F">
              <a:alpha val="50000"/>
            </a:srgbClr>
          </a:outerShdw>
        </a:effectLst>
      </xdr:spPr>
    </xdr:sp>
    <xdr:clientData/>
  </xdr:twoCellAnchor>
  <xdr:twoCellAnchor>
    <xdr:from>
      <xdr:col>11</xdr:col>
      <xdr:colOff>858892</xdr:colOff>
      <xdr:row>16</xdr:row>
      <xdr:rowOff>150134</xdr:rowOff>
    </xdr:from>
    <xdr:to>
      <xdr:col>11</xdr:col>
      <xdr:colOff>975360</xdr:colOff>
      <xdr:row>17</xdr:row>
      <xdr:rowOff>83450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9096112" y="3274334"/>
          <a:ext cx="116468" cy="131436"/>
        </a:xfrm>
        <a:prstGeom prst="roundRect">
          <a:avLst>
            <a:gd name="adj" fmla="val 16667"/>
          </a:avLst>
        </a:prstGeom>
        <a:solidFill>
          <a:srgbClr val="000000"/>
        </a:solidFill>
        <a:ln w="38100">
          <a:solidFill>
            <a:srgbClr val="F2F2F2"/>
          </a:solidFill>
          <a:round/>
          <a:headEnd/>
          <a:tailEnd/>
        </a:ln>
        <a:effectLst>
          <a:outerShdw dist="28398" dir="3806097" algn="ctr" rotWithShape="0">
            <a:srgbClr val="7F7F7F">
              <a:alpha val="50000"/>
            </a:srgbClr>
          </a:outerShdw>
        </a:effectLst>
      </xdr:spPr>
    </xdr:sp>
    <xdr:clientData/>
  </xdr:twoCellAnchor>
  <xdr:twoCellAnchor>
    <xdr:from>
      <xdr:col>8</xdr:col>
      <xdr:colOff>597830</xdr:colOff>
      <xdr:row>23</xdr:row>
      <xdr:rowOff>12502</xdr:rowOff>
    </xdr:from>
    <xdr:to>
      <xdr:col>9</xdr:col>
      <xdr:colOff>104698</xdr:colOff>
      <xdr:row>23</xdr:row>
      <xdr:rowOff>143938</xdr:rowOff>
    </xdr:to>
    <xdr:sp macro="" textlink="">
      <xdr:nvSpPr>
        <xdr:cNvPr id="1030" name="AutoShape 6"/>
        <xdr:cNvSpPr>
          <a:spLocks noChangeArrowheads="1"/>
        </xdr:cNvSpPr>
      </xdr:nvSpPr>
      <xdr:spPr bwMode="auto">
        <a:xfrm>
          <a:off x="6091850" y="4561642"/>
          <a:ext cx="116468" cy="131436"/>
        </a:xfrm>
        <a:prstGeom prst="roundRect">
          <a:avLst>
            <a:gd name="adj" fmla="val 16667"/>
          </a:avLst>
        </a:prstGeom>
        <a:solidFill>
          <a:srgbClr val="000000"/>
        </a:solidFill>
        <a:ln w="38100">
          <a:solidFill>
            <a:srgbClr val="F2F2F2"/>
          </a:solidFill>
          <a:round/>
          <a:headEnd/>
          <a:tailEnd/>
        </a:ln>
        <a:effectLst>
          <a:outerShdw dist="28398" dir="3806097" algn="ctr" rotWithShape="0">
            <a:srgbClr val="7F7F7F">
              <a:alpha val="50000"/>
            </a:srgbClr>
          </a:outerShdw>
        </a:effectLst>
      </xdr:spPr>
    </xdr:sp>
    <xdr:clientData/>
  </xdr:twoCellAnchor>
  <xdr:twoCellAnchor>
    <xdr:from>
      <xdr:col>11</xdr:col>
      <xdr:colOff>859573</xdr:colOff>
      <xdr:row>23</xdr:row>
      <xdr:rowOff>19280</xdr:rowOff>
    </xdr:from>
    <xdr:to>
      <xdr:col>11</xdr:col>
      <xdr:colOff>976041</xdr:colOff>
      <xdr:row>23</xdr:row>
      <xdr:rowOff>150716</xdr:rowOff>
    </xdr:to>
    <xdr:sp macro="" textlink="">
      <xdr:nvSpPr>
        <xdr:cNvPr id="1031" name="AutoShape 7"/>
        <xdr:cNvSpPr>
          <a:spLocks noChangeArrowheads="1"/>
        </xdr:cNvSpPr>
      </xdr:nvSpPr>
      <xdr:spPr bwMode="auto">
        <a:xfrm>
          <a:off x="9096793" y="4537940"/>
          <a:ext cx="116468" cy="131436"/>
        </a:xfrm>
        <a:prstGeom prst="roundRect">
          <a:avLst>
            <a:gd name="adj" fmla="val 16667"/>
          </a:avLst>
        </a:prstGeom>
        <a:solidFill>
          <a:srgbClr val="000000"/>
        </a:solidFill>
        <a:ln w="38100">
          <a:solidFill>
            <a:srgbClr val="F2F2F2"/>
          </a:solidFill>
          <a:round/>
          <a:headEnd/>
          <a:tailEnd/>
        </a:ln>
        <a:effectLst>
          <a:outerShdw dist="28398" dir="3806097" algn="ctr" rotWithShape="0">
            <a:srgbClr val="7F7F7F">
              <a:alpha val="50000"/>
            </a:srgbClr>
          </a:outerShdw>
        </a:effectLst>
      </xdr:spPr>
    </xdr:sp>
    <xdr:clientData/>
  </xdr:twoCellAnchor>
  <xdr:twoCellAnchor>
    <xdr:from>
      <xdr:col>9</xdr:col>
      <xdr:colOff>419100</xdr:colOff>
      <xdr:row>18</xdr:row>
      <xdr:rowOff>122608</xdr:rowOff>
    </xdr:from>
    <xdr:to>
      <xdr:col>11</xdr:col>
      <xdr:colOff>670560</xdr:colOff>
      <xdr:row>21</xdr:row>
      <xdr:rowOff>182880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6522720" y="3643048"/>
          <a:ext cx="2385060" cy="662252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  </a:t>
          </a: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Security Guard office Plan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   Size L m x B m</a:t>
          </a:r>
        </a:p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8</xdr:col>
      <xdr:colOff>350181</xdr:colOff>
      <xdr:row>17</xdr:row>
      <xdr:rowOff>7620</xdr:rowOff>
    </xdr:from>
    <xdr:to>
      <xdr:col>8</xdr:col>
      <xdr:colOff>358140</xdr:colOff>
      <xdr:row>23</xdr:row>
      <xdr:rowOff>87945</xdr:rowOff>
    </xdr:to>
    <xdr:cxnSp macro="">
      <xdr:nvCxnSpPr>
        <xdr:cNvPr id="5" name="Straight Arrow Connector 4"/>
        <xdr:cNvCxnSpPr/>
      </xdr:nvCxnSpPr>
      <xdr:spPr>
        <a:xfrm flipV="1">
          <a:off x="5844201" y="3329940"/>
          <a:ext cx="7959" cy="1276665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46464</xdr:colOff>
      <xdr:row>24</xdr:row>
      <xdr:rowOff>160020</xdr:rowOff>
    </xdr:from>
    <xdr:to>
      <xdr:col>11</xdr:col>
      <xdr:colOff>952500</xdr:colOff>
      <xdr:row>24</xdr:row>
      <xdr:rowOff>183147</xdr:rowOff>
    </xdr:to>
    <xdr:cxnSp macro="">
      <xdr:nvCxnSpPr>
        <xdr:cNvPr id="7" name="Straight Arrow Connector 6"/>
        <xdr:cNvCxnSpPr/>
      </xdr:nvCxnSpPr>
      <xdr:spPr>
        <a:xfrm flipV="1">
          <a:off x="6150084" y="4884420"/>
          <a:ext cx="3039636" cy="23127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485774</xdr:colOff>
      <xdr:row>24</xdr:row>
      <xdr:rowOff>28575</xdr:rowOff>
    </xdr:from>
    <xdr:ext cx="409575" cy="311496"/>
    <xdr:sp macro="" textlink="">
      <xdr:nvSpPr>
        <xdr:cNvPr id="8" name="TextBox 7"/>
        <xdr:cNvSpPr txBox="1"/>
      </xdr:nvSpPr>
      <xdr:spPr>
        <a:xfrm>
          <a:off x="7162799" y="4562475"/>
          <a:ext cx="409575" cy="31149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400" b="1"/>
            <a:t>L</a:t>
          </a:r>
        </a:p>
      </xdr:txBody>
    </xdr:sp>
    <xdr:clientData/>
  </xdr:oneCellAnchor>
  <xdr:oneCellAnchor>
    <xdr:from>
      <xdr:col>8</xdr:col>
      <xdr:colOff>129539</xdr:colOff>
      <xdr:row>19</xdr:row>
      <xdr:rowOff>99060</xdr:rowOff>
    </xdr:from>
    <xdr:ext cx="409575" cy="311496"/>
    <xdr:sp macro="" textlink="">
      <xdr:nvSpPr>
        <xdr:cNvPr id="20" name="TextBox 19"/>
        <xdr:cNvSpPr txBox="1"/>
      </xdr:nvSpPr>
      <xdr:spPr>
        <a:xfrm>
          <a:off x="5623559" y="3817620"/>
          <a:ext cx="409575" cy="31149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400" b="1"/>
            <a:t>B</a:t>
          </a:r>
        </a:p>
      </xdr:txBody>
    </xdr:sp>
    <xdr:clientData/>
  </xdr:oneCellAnchor>
  <xdr:twoCellAnchor>
    <xdr:from>
      <xdr:col>8</xdr:col>
      <xdr:colOff>466725</xdr:colOff>
      <xdr:row>8</xdr:row>
      <xdr:rowOff>161925</xdr:rowOff>
    </xdr:from>
    <xdr:to>
      <xdr:col>13</xdr:col>
      <xdr:colOff>171452</xdr:colOff>
      <xdr:row>10</xdr:row>
      <xdr:rowOff>129868</xdr:rowOff>
    </xdr:to>
    <xdr:grpSp>
      <xdr:nvGrpSpPr>
        <xdr:cNvPr id="10" name="Group 9"/>
        <xdr:cNvGrpSpPr/>
      </xdr:nvGrpSpPr>
      <xdr:grpSpPr>
        <a:xfrm>
          <a:off x="5867400" y="1771650"/>
          <a:ext cx="4171952" cy="358468"/>
          <a:chOff x="8171328" y="948403"/>
          <a:chExt cx="2524126" cy="164205"/>
        </a:xfrm>
      </xdr:grpSpPr>
      <xdr:sp macro="" textlink="">
        <xdr:nvSpPr>
          <xdr:cNvPr id="11" name="Line Callout 2 (Accent Bar) 10"/>
          <xdr:cNvSpPr/>
        </xdr:nvSpPr>
        <xdr:spPr>
          <a:xfrm>
            <a:off x="8171328" y="948403"/>
            <a:ext cx="2524126" cy="164205"/>
          </a:xfrm>
          <a:prstGeom prst="accentCallout2">
            <a:avLst>
              <a:gd name="adj1" fmla="val 18750"/>
              <a:gd name="adj2" fmla="val -8333"/>
              <a:gd name="adj3" fmla="val 18750"/>
              <a:gd name="adj4" fmla="val -16667"/>
              <a:gd name="adj5" fmla="val 76425"/>
              <a:gd name="adj6" fmla="val -43415"/>
            </a:avLst>
          </a:prstGeom>
          <a:ln w="12700">
            <a:headEnd type="diamond" w="med" len="med"/>
            <a:tailEnd type="triangle" w="med" len="me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2" name="TextBox 11"/>
          <xdr:cNvSpPr txBox="1"/>
        </xdr:nvSpPr>
        <xdr:spPr>
          <a:xfrm>
            <a:off x="8210177" y="971703"/>
            <a:ext cx="2447926" cy="10845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Click to Select</a:t>
            </a:r>
            <a:r>
              <a:rPr lang="en-US" sz="1200" b="1" baseline="0">
                <a:solidFill>
                  <a:schemeClr val="bg1"/>
                </a:solidFill>
              </a:rPr>
              <a:t> your Group Number</a:t>
            </a:r>
          </a:p>
        </xdr:txBody>
      </xdr:sp>
    </xdr:grpSp>
    <xdr:clientData/>
  </xdr:twoCellAnchor>
  <xdr:twoCellAnchor>
    <xdr:from>
      <xdr:col>7</xdr:col>
      <xdr:colOff>518679</xdr:colOff>
      <xdr:row>28</xdr:row>
      <xdr:rowOff>98242</xdr:rowOff>
    </xdr:from>
    <xdr:to>
      <xdr:col>13</xdr:col>
      <xdr:colOff>327661</xdr:colOff>
      <xdr:row>37</xdr:row>
      <xdr:rowOff>192127</xdr:rowOff>
    </xdr:to>
    <xdr:sp macro="" textlink="">
      <xdr:nvSpPr>
        <xdr:cNvPr id="1033" name="AutoShape 9"/>
        <xdr:cNvSpPr>
          <a:spLocks noChangeAspect="1" noChangeArrowheads="1" noTextEdit="1"/>
        </xdr:cNvSpPr>
      </xdr:nvSpPr>
      <xdr:spPr bwMode="auto">
        <a:xfrm flipH="1">
          <a:off x="5403099" y="5630362"/>
          <a:ext cx="3466582" cy="1907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518160</xdr:colOff>
      <xdr:row>27</xdr:row>
      <xdr:rowOff>137160</xdr:rowOff>
    </xdr:from>
    <xdr:to>
      <xdr:col>11</xdr:col>
      <xdr:colOff>1021080</xdr:colOff>
      <xdr:row>40</xdr:row>
      <xdr:rowOff>22860</xdr:rowOff>
    </xdr:to>
    <xdr:sp macro="" textlink="">
      <xdr:nvSpPr>
        <xdr:cNvPr id="2" name="AutoShape 4"/>
        <xdr:cNvSpPr>
          <a:spLocks noChangeAspect="1" noChangeArrowheads="1"/>
        </xdr:cNvSpPr>
      </xdr:nvSpPr>
      <xdr:spPr bwMode="auto">
        <a:xfrm>
          <a:off x="6012180" y="5478780"/>
          <a:ext cx="3246120" cy="2484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403860</xdr:colOff>
      <xdr:row>27</xdr:row>
      <xdr:rowOff>38100</xdr:rowOff>
    </xdr:from>
    <xdr:to>
      <xdr:col>13</xdr:col>
      <xdr:colOff>563880</xdr:colOff>
      <xdr:row>39</xdr:row>
      <xdr:rowOff>144780</xdr:rowOff>
    </xdr:to>
    <xdr:sp macro="" textlink="">
      <xdr:nvSpPr>
        <xdr:cNvPr id="3" name="Rectangle 2"/>
        <xdr:cNvSpPr/>
      </xdr:nvSpPr>
      <xdr:spPr>
        <a:xfrm>
          <a:off x="5288280" y="5379720"/>
          <a:ext cx="3817620" cy="251460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121920</xdr:colOff>
      <xdr:row>36</xdr:row>
      <xdr:rowOff>160020</xdr:rowOff>
    </xdr:from>
    <xdr:to>
      <xdr:col>8</xdr:col>
      <xdr:colOff>434340</xdr:colOff>
      <xdr:row>38</xdr:row>
      <xdr:rowOff>114300</xdr:rowOff>
    </xdr:to>
    <xdr:sp macro="" textlink="">
      <xdr:nvSpPr>
        <xdr:cNvPr id="14" name="TextBox 13"/>
        <xdr:cNvSpPr txBox="1"/>
      </xdr:nvSpPr>
      <xdr:spPr>
        <a:xfrm>
          <a:off x="5615940" y="7284720"/>
          <a:ext cx="312420" cy="39624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B</a:t>
          </a:r>
        </a:p>
      </xdr:txBody>
    </xdr:sp>
    <xdr:clientData/>
  </xdr:twoCellAnchor>
  <xdr:twoCellAnchor>
    <xdr:from>
      <xdr:col>7</xdr:col>
      <xdr:colOff>441960</xdr:colOff>
      <xdr:row>27</xdr:row>
      <xdr:rowOff>76200</xdr:rowOff>
    </xdr:from>
    <xdr:to>
      <xdr:col>13</xdr:col>
      <xdr:colOff>563880</xdr:colOff>
      <xdr:row>39</xdr:row>
      <xdr:rowOff>106680</xdr:rowOff>
    </xdr:to>
    <xdr:grpSp>
      <xdr:nvGrpSpPr>
        <xdr:cNvPr id="21" name="Group 20"/>
        <xdr:cNvGrpSpPr/>
      </xdr:nvGrpSpPr>
      <xdr:grpSpPr>
        <a:xfrm>
          <a:off x="5233035" y="5534025"/>
          <a:ext cx="5198745" cy="2497455"/>
          <a:chOff x="5311140" y="5383966"/>
          <a:chExt cx="3817620" cy="2510354"/>
        </a:xfrm>
      </xdr:grpSpPr>
      <xdr:pic>
        <xdr:nvPicPr>
          <xdr:cNvPr id="4" name="Picture 3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078980" y="5383966"/>
            <a:ext cx="2049780" cy="2510354"/>
          </a:xfrm>
          <a:prstGeom prst="rect">
            <a:avLst/>
          </a:prstGeom>
        </xdr:spPr>
      </xdr:pic>
      <xdr:pic>
        <xdr:nvPicPr>
          <xdr:cNvPr id="6" name="Picture 5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11140" y="5455920"/>
            <a:ext cx="1866900" cy="2407920"/>
          </a:xfrm>
          <a:prstGeom prst="rect">
            <a:avLst/>
          </a:prstGeom>
        </xdr:spPr>
      </xdr:pic>
      <xdr:cxnSp macro="">
        <xdr:nvCxnSpPr>
          <xdr:cNvPr id="13" name="Straight Arrow Connector 12"/>
          <xdr:cNvCxnSpPr/>
        </xdr:nvCxnSpPr>
        <xdr:spPr>
          <a:xfrm>
            <a:off x="5455920" y="7216140"/>
            <a:ext cx="632460" cy="541020"/>
          </a:xfrm>
          <a:prstGeom prst="straightConnector1">
            <a:avLst/>
          </a:prstGeom>
          <a:ln>
            <a:headEnd type="arrow"/>
            <a:tailEnd type="arrow"/>
          </a:ln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6" name="Straight Arrow Connector 15"/>
          <xdr:cNvCxnSpPr/>
        </xdr:nvCxnSpPr>
        <xdr:spPr>
          <a:xfrm flipV="1">
            <a:off x="6461760" y="7292340"/>
            <a:ext cx="739140" cy="480060"/>
          </a:xfrm>
          <a:prstGeom prst="straightConnector1">
            <a:avLst/>
          </a:prstGeom>
          <a:ln>
            <a:headEnd type="arrow"/>
            <a:tailEnd type="arrow"/>
          </a:ln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518160</xdr:colOff>
      <xdr:row>37</xdr:row>
      <xdr:rowOff>30480</xdr:rowOff>
    </xdr:from>
    <xdr:to>
      <xdr:col>10</xdr:col>
      <xdr:colOff>861060</xdr:colOff>
      <xdr:row>38</xdr:row>
      <xdr:rowOff>91440</xdr:rowOff>
    </xdr:to>
    <xdr:sp macro="" textlink="">
      <xdr:nvSpPr>
        <xdr:cNvPr id="17" name="TextBox 16"/>
        <xdr:cNvSpPr txBox="1"/>
      </xdr:nvSpPr>
      <xdr:spPr>
        <a:xfrm>
          <a:off x="7231380" y="7376160"/>
          <a:ext cx="342900" cy="28194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L</a:t>
          </a:r>
        </a:p>
      </xdr:txBody>
    </xdr:sp>
    <xdr:clientData/>
  </xdr:twoCellAnchor>
  <xdr:twoCellAnchor>
    <xdr:from>
      <xdr:col>7</xdr:col>
      <xdr:colOff>495300</xdr:colOff>
      <xdr:row>30</xdr:row>
      <xdr:rowOff>7620</xdr:rowOff>
    </xdr:from>
    <xdr:to>
      <xdr:col>7</xdr:col>
      <xdr:colOff>533400</xdr:colOff>
      <xdr:row>35</xdr:row>
      <xdr:rowOff>0</xdr:rowOff>
    </xdr:to>
    <xdr:cxnSp macro="">
      <xdr:nvCxnSpPr>
        <xdr:cNvPr id="19" name="Straight Arrow Connector 18"/>
        <xdr:cNvCxnSpPr/>
      </xdr:nvCxnSpPr>
      <xdr:spPr>
        <a:xfrm flipV="1">
          <a:off x="5379720" y="5943600"/>
          <a:ext cx="38100" cy="975360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419100</xdr:colOff>
      <xdr:row>31</xdr:row>
      <xdr:rowOff>152400</xdr:rowOff>
    </xdr:from>
    <xdr:to>
      <xdr:col>8</xdr:col>
      <xdr:colOff>68580</xdr:colOff>
      <xdr:row>33</xdr:row>
      <xdr:rowOff>68580</xdr:rowOff>
    </xdr:to>
    <xdr:sp macro="" textlink="">
      <xdr:nvSpPr>
        <xdr:cNvPr id="30" name="TextBox 29"/>
        <xdr:cNvSpPr txBox="1"/>
      </xdr:nvSpPr>
      <xdr:spPr>
        <a:xfrm>
          <a:off x="5303520" y="6286500"/>
          <a:ext cx="259080" cy="31242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H</a:t>
          </a:r>
        </a:p>
      </xdr:txBody>
    </xdr:sp>
    <xdr:clientData/>
  </xdr:twoCellAnchor>
  <xdr:twoCellAnchor>
    <xdr:from>
      <xdr:col>8</xdr:col>
      <xdr:colOff>121920</xdr:colOff>
      <xdr:row>36</xdr:row>
      <xdr:rowOff>209986</xdr:rowOff>
    </xdr:from>
    <xdr:to>
      <xdr:col>8</xdr:col>
      <xdr:colOff>464820</xdr:colOff>
      <xdr:row>38</xdr:row>
      <xdr:rowOff>49966</xdr:rowOff>
    </xdr:to>
    <xdr:sp macro="" textlink="">
      <xdr:nvSpPr>
        <xdr:cNvPr id="32" name="TextBox 31"/>
        <xdr:cNvSpPr txBox="1"/>
      </xdr:nvSpPr>
      <xdr:spPr>
        <a:xfrm>
          <a:off x="5615940" y="7334686"/>
          <a:ext cx="342900" cy="28194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743"/>
  <sheetViews>
    <sheetView showGridLines="0" tabSelected="1" zoomScaleNormal="100" workbookViewId="0">
      <selection activeCell="B4" sqref="B4"/>
    </sheetView>
  </sheetViews>
  <sheetFormatPr defaultRowHeight="15" x14ac:dyDescent="0.25"/>
  <cols>
    <col min="2" max="2" width="17.85546875" bestFit="1" customWidth="1"/>
    <col min="5" max="5" width="10.85546875" bestFit="1" customWidth="1"/>
    <col min="6" max="6" width="12.42578125" bestFit="1" customWidth="1"/>
    <col min="7" max="7" width="3.28515625" customWidth="1"/>
    <col min="11" max="11" width="22.28515625" customWidth="1"/>
    <col min="12" max="12" width="17.28515625" customWidth="1"/>
  </cols>
  <sheetData>
    <row r="2" spans="2:14" ht="15.75" thickBot="1" x14ac:dyDescent="0.3"/>
    <row r="3" spans="2:14" ht="19.5" thickBot="1" x14ac:dyDescent="0.3">
      <c r="B3" s="42" t="s">
        <v>44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4"/>
    </row>
    <row r="4" spans="2:14" ht="15.75" thickBot="1" x14ac:dyDescent="0.3"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</row>
    <row r="5" spans="2:14" x14ac:dyDescent="0.25">
      <c r="B5" s="1" t="s">
        <v>0</v>
      </c>
      <c r="C5" s="48" t="s">
        <v>33</v>
      </c>
      <c r="D5" s="48"/>
      <c r="E5" s="48"/>
      <c r="F5" s="49"/>
      <c r="G5" s="13"/>
      <c r="H5" s="13"/>
      <c r="I5" s="13"/>
      <c r="J5" s="13"/>
      <c r="K5" s="22"/>
      <c r="L5" s="13"/>
      <c r="M5" s="13"/>
      <c r="N5" s="14"/>
    </row>
    <row r="6" spans="2:14" x14ac:dyDescent="0.25">
      <c r="B6" s="2" t="s">
        <v>1</v>
      </c>
      <c r="C6" s="50" t="s">
        <v>34</v>
      </c>
      <c r="D6" s="50"/>
      <c r="E6" s="50"/>
      <c r="F6" s="51"/>
      <c r="G6" s="13"/>
      <c r="H6" s="13"/>
      <c r="I6" s="13"/>
      <c r="J6" s="13"/>
      <c r="K6" s="13"/>
      <c r="L6" s="13"/>
      <c r="M6" s="13"/>
      <c r="N6" s="14"/>
    </row>
    <row r="7" spans="2:14" x14ac:dyDescent="0.25">
      <c r="B7" s="2" t="s">
        <v>2</v>
      </c>
      <c r="C7" s="50" t="s">
        <v>42</v>
      </c>
      <c r="D7" s="50"/>
      <c r="E7" s="50"/>
      <c r="F7" s="51"/>
      <c r="G7" s="13"/>
      <c r="H7" s="13"/>
      <c r="I7" s="13"/>
      <c r="J7" s="13"/>
      <c r="K7" s="13"/>
      <c r="L7" s="52"/>
      <c r="M7" s="52"/>
      <c r="N7" s="14"/>
    </row>
    <row r="8" spans="2:14" ht="15.75" thickBot="1" x14ac:dyDescent="0.3">
      <c r="B8" s="3" t="s">
        <v>3</v>
      </c>
      <c r="C8" s="45" t="s">
        <v>4</v>
      </c>
      <c r="D8" s="46"/>
      <c r="E8" s="46"/>
      <c r="F8" s="47"/>
      <c r="G8" s="13"/>
      <c r="H8" s="13"/>
      <c r="I8" s="13"/>
      <c r="J8" s="13"/>
      <c r="K8" s="13"/>
      <c r="L8" s="13"/>
      <c r="M8" s="13"/>
      <c r="N8" s="14"/>
    </row>
    <row r="9" spans="2:14" x14ac:dyDescent="0.25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4"/>
    </row>
    <row r="10" spans="2:14" ht="15.75" thickBot="1" x14ac:dyDescent="0.3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4"/>
    </row>
    <row r="11" spans="2:14" x14ac:dyDescent="0.25">
      <c r="B11" s="34" t="s">
        <v>5</v>
      </c>
      <c r="C11" s="36" t="s">
        <v>8</v>
      </c>
      <c r="D11" s="37"/>
      <c r="E11" s="37"/>
      <c r="F11" s="38"/>
      <c r="G11" s="15"/>
      <c r="H11" s="13"/>
      <c r="I11" s="13"/>
      <c r="J11" s="13"/>
      <c r="K11" s="13"/>
      <c r="L11" s="13"/>
      <c r="M11" s="13"/>
      <c r="N11" s="14"/>
    </row>
    <row r="12" spans="2:14" x14ac:dyDescent="0.25">
      <c r="B12" s="35"/>
      <c r="C12" s="39"/>
      <c r="D12" s="40"/>
      <c r="E12" s="40"/>
      <c r="F12" s="41"/>
      <c r="G12" s="15"/>
      <c r="H12" s="13"/>
      <c r="I12" s="13"/>
      <c r="J12" s="13"/>
      <c r="K12" s="13"/>
      <c r="L12" s="13"/>
      <c r="M12" s="13"/>
      <c r="N12" s="14"/>
    </row>
    <row r="13" spans="2:14" ht="15.75" thickBot="1" x14ac:dyDescent="0.3"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</row>
    <row r="14" spans="2:14" ht="16.5" thickBot="1" x14ac:dyDescent="0.3">
      <c r="B14" s="5" t="s">
        <v>17</v>
      </c>
      <c r="C14" s="28" t="s">
        <v>18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30"/>
    </row>
    <row r="15" spans="2:14" ht="15.75" thickBot="1" x14ac:dyDescent="0.3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/>
    </row>
    <row r="16" spans="2:14" ht="16.5" thickBot="1" x14ac:dyDescent="0.3">
      <c r="B16" s="24" t="s">
        <v>19</v>
      </c>
      <c r="C16" s="25"/>
      <c r="D16" s="26"/>
      <c r="E16" s="13"/>
      <c r="F16" s="16"/>
      <c r="G16" s="13"/>
      <c r="H16" s="13"/>
      <c r="I16" s="13"/>
      <c r="J16" s="13"/>
      <c r="K16" s="13"/>
      <c r="L16" s="13"/>
      <c r="M16" s="13"/>
      <c r="N16" s="14"/>
    </row>
    <row r="17" spans="2:17" ht="15.75" x14ac:dyDescent="0.25">
      <c r="B17" s="12"/>
      <c r="C17" s="13"/>
      <c r="D17" s="13"/>
      <c r="E17" s="7" t="s">
        <v>23</v>
      </c>
      <c r="F17" s="11">
        <f>IF(C11="","select group",VLOOKUP(C11,B62:G66,2,0))</f>
        <v>7.5</v>
      </c>
      <c r="G17" s="13" t="s">
        <v>31</v>
      </c>
      <c r="H17" s="13"/>
      <c r="I17" s="13"/>
      <c r="J17" s="13"/>
      <c r="K17" s="13"/>
      <c r="L17" s="13"/>
      <c r="M17" s="13"/>
      <c r="N17" s="14"/>
    </row>
    <row r="18" spans="2:17" ht="15.75" x14ac:dyDescent="0.25">
      <c r="B18" s="12"/>
      <c r="C18" s="13"/>
      <c r="D18" s="13"/>
      <c r="E18" s="7" t="s">
        <v>24</v>
      </c>
      <c r="F18" s="11">
        <f>IF(C11="","select group",VLOOKUP(C11,B62:G66,3,0))</f>
        <v>3.75</v>
      </c>
      <c r="G18" s="13" t="s">
        <v>31</v>
      </c>
      <c r="H18" s="13"/>
      <c r="I18" s="13"/>
      <c r="J18" s="13"/>
      <c r="K18" s="13"/>
      <c r="L18" s="13"/>
      <c r="M18" s="13"/>
      <c r="N18" s="14"/>
    </row>
    <row r="19" spans="2:17" s="4" customFormat="1" ht="15.75" x14ac:dyDescent="0.25">
      <c r="B19" s="12"/>
      <c r="C19" s="13"/>
      <c r="D19" s="13"/>
      <c r="E19" s="7" t="s">
        <v>26</v>
      </c>
      <c r="F19" s="11">
        <f>IF(C11="","select group",VLOOKUP(C11,B62:G66,4,0))</f>
        <v>3.1</v>
      </c>
      <c r="G19" s="13" t="s">
        <v>31</v>
      </c>
      <c r="H19" s="13"/>
      <c r="I19" s="13"/>
      <c r="J19" s="13"/>
      <c r="K19" s="13"/>
      <c r="L19" s="13"/>
      <c r="M19" s="13"/>
      <c r="N19" s="14"/>
    </row>
    <row r="20" spans="2:17" ht="15.75" thickBot="1" x14ac:dyDescent="0.3">
      <c r="B20" s="12"/>
      <c r="C20" s="13" t="e">
        <f>VLOOKUP(List,data table,number only+J46,o)</f>
        <v>#VALUE!</v>
      </c>
      <c r="D20" s="13"/>
      <c r="E20" s="13"/>
      <c r="F20" s="17"/>
      <c r="G20" s="13"/>
      <c r="H20" s="13"/>
      <c r="I20" s="13"/>
      <c r="J20" s="13"/>
      <c r="K20" s="13"/>
      <c r="L20" s="13"/>
      <c r="M20" s="13"/>
      <c r="N20" s="14"/>
      <c r="P20" s="4"/>
      <c r="Q20" s="4"/>
    </row>
    <row r="21" spans="2:17" ht="16.5" thickBot="1" x14ac:dyDescent="0.3">
      <c r="B21" s="24" t="s">
        <v>20</v>
      </c>
      <c r="C21" s="25"/>
      <c r="D21" s="26"/>
      <c r="E21" s="13"/>
      <c r="F21" s="17"/>
      <c r="G21" s="13"/>
      <c r="H21" s="13"/>
      <c r="I21" s="13"/>
      <c r="J21" s="13"/>
      <c r="K21" s="13"/>
      <c r="L21" s="13"/>
      <c r="M21" s="13"/>
      <c r="N21" s="14"/>
    </row>
    <row r="22" spans="2:17" ht="15.75" x14ac:dyDescent="0.25">
      <c r="B22" s="12"/>
      <c r="C22" s="13"/>
      <c r="D22" s="13"/>
      <c r="E22" s="7" t="s">
        <v>22</v>
      </c>
      <c r="F22" s="11" t="str">
        <f>IF(C11="","select group",VLOOKUP(C11,B62:G66,5,0))</f>
        <v>C 30</v>
      </c>
      <c r="G22" s="13"/>
      <c r="H22" s="13"/>
      <c r="I22" s="13"/>
      <c r="J22" s="13"/>
      <c r="K22" s="13"/>
      <c r="L22" s="13"/>
      <c r="M22" s="13"/>
      <c r="N22" s="14"/>
    </row>
    <row r="23" spans="2:17" ht="15.75" thickBot="1" x14ac:dyDescent="0.3">
      <c r="B23" s="12"/>
      <c r="C23" s="13"/>
      <c r="D23" s="13"/>
      <c r="E23" s="13"/>
      <c r="F23" s="17"/>
      <c r="G23" s="13"/>
      <c r="H23" s="13"/>
      <c r="I23" s="13"/>
      <c r="J23" s="13"/>
      <c r="K23" s="13"/>
      <c r="L23" s="13"/>
      <c r="M23" s="13"/>
      <c r="N23" s="14"/>
    </row>
    <row r="24" spans="2:17" ht="16.5" thickBot="1" x14ac:dyDescent="0.3">
      <c r="B24" s="24" t="s">
        <v>21</v>
      </c>
      <c r="C24" s="25"/>
      <c r="D24" s="26"/>
      <c r="E24" s="13"/>
      <c r="F24" s="17"/>
      <c r="G24" s="13"/>
      <c r="H24" s="13"/>
      <c r="I24" s="13"/>
      <c r="J24" s="13"/>
      <c r="K24" s="13"/>
      <c r="L24" s="13"/>
      <c r="M24" s="13"/>
      <c r="N24" s="14"/>
    </row>
    <row r="25" spans="2:17" ht="18" x14ac:dyDescent="0.25">
      <c r="B25" s="12"/>
      <c r="C25" s="13"/>
      <c r="D25" s="13"/>
      <c r="E25" s="7" t="s">
        <v>25</v>
      </c>
      <c r="F25" s="11">
        <f>IF(C11="","select group",VLOOKUP(C11,B62:G66,6,0))</f>
        <v>3.5</v>
      </c>
      <c r="G25" s="31" t="s">
        <v>32</v>
      </c>
      <c r="H25" s="32"/>
      <c r="I25" s="13"/>
      <c r="J25" s="13"/>
      <c r="K25" s="13"/>
      <c r="L25" s="13"/>
      <c r="M25" s="13"/>
      <c r="N25" s="14"/>
    </row>
    <row r="26" spans="2:17" ht="15.75" thickBot="1" x14ac:dyDescent="0.3"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</row>
    <row r="27" spans="2:17" ht="16.5" thickBot="1" x14ac:dyDescent="0.3">
      <c r="B27" s="5" t="s">
        <v>35</v>
      </c>
      <c r="C27" s="28" t="s">
        <v>43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30"/>
    </row>
    <row r="28" spans="2:17" ht="15.75" thickBot="1" x14ac:dyDescent="0.3"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4"/>
    </row>
    <row r="29" spans="2:17" ht="16.5" thickBot="1" x14ac:dyDescent="0.3">
      <c r="B29" s="24" t="s">
        <v>54</v>
      </c>
      <c r="C29" s="25"/>
      <c r="D29" s="26"/>
      <c r="E29" s="13"/>
      <c r="F29" s="13"/>
      <c r="G29" s="13"/>
      <c r="H29" s="13"/>
      <c r="I29" s="13"/>
      <c r="J29" s="13"/>
      <c r="K29" s="13"/>
      <c r="L29" s="13"/>
      <c r="M29" s="13"/>
      <c r="N29" s="14"/>
    </row>
    <row r="30" spans="2:17" ht="15.75" x14ac:dyDescent="0.25">
      <c r="B30" s="12"/>
      <c r="C30" s="13"/>
      <c r="D30" s="13"/>
      <c r="E30" s="7" t="s">
        <v>36</v>
      </c>
      <c r="F30" s="11">
        <f>IF(C11="","select group",VLOOKUP(C11,B62:N66,7,0))</f>
        <v>3.2</v>
      </c>
      <c r="G30" s="13" t="s">
        <v>31</v>
      </c>
      <c r="H30" s="13"/>
      <c r="I30" s="13"/>
      <c r="J30" s="13"/>
      <c r="K30" s="13"/>
      <c r="L30" s="13"/>
      <c r="M30" s="13"/>
      <c r="N30" s="14"/>
    </row>
    <row r="31" spans="2:17" ht="15.75" x14ac:dyDescent="0.25">
      <c r="B31" s="12"/>
      <c r="C31" s="13"/>
      <c r="D31" s="13"/>
      <c r="E31" s="7" t="s">
        <v>47</v>
      </c>
      <c r="F31" s="11">
        <f>IF(C11="","select group",VLOOKUP(C11,B62:N66,8,0))</f>
        <v>3.3</v>
      </c>
      <c r="G31" s="13" t="s">
        <v>31</v>
      </c>
      <c r="H31" s="13"/>
      <c r="I31" s="13"/>
      <c r="J31" s="13"/>
      <c r="K31" s="13"/>
      <c r="L31" s="13"/>
      <c r="M31" s="13"/>
      <c r="N31" s="14"/>
    </row>
    <row r="32" spans="2:17" ht="15.75" x14ac:dyDescent="0.25">
      <c r="B32" s="12"/>
      <c r="C32" s="13"/>
      <c r="D32" s="13"/>
      <c r="E32" s="7" t="s">
        <v>12</v>
      </c>
      <c r="F32" s="11">
        <f>IF(C11="","select group",VLOOKUP(C11,B62:N66,9,0))</f>
        <v>2.7</v>
      </c>
      <c r="G32" s="13" t="s">
        <v>31</v>
      </c>
      <c r="H32" s="13"/>
      <c r="I32" s="13"/>
      <c r="J32" s="13"/>
      <c r="K32" s="13"/>
      <c r="L32" s="13"/>
      <c r="M32" s="13"/>
      <c r="N32" s="14"/>
    </row>
    <row r="33" spans="2:14" ht="15.75" x14ac:dyDescent="0.25">
      <c r="B33" s="12"/>
      <c r="C33" s="13"/>
      <c r="D33" s="13"/>
      <c r="E33" s="7" t="s">
        <v>53</v>
      </c>
      <c r="F33" s="11">
        <f>IF(C11="","select group",VLOOKUP(C11,B62:N66,10,0))</f>
        <v>0.25</v>
      </c>
      <c r="G33" s="13" t="s">
        <v>31</v>
      </c>
      <c r="H33" s="13"/>
      <c r="I33" s="13"/>
      <c r="J33" s="13"/>
      <c r="K33" s="13"/>
      <c r="L33" s="13"/>
      <c r="M33" s="13"/>
      <c r="N33" s="14"/>
    </row>
    <row r="34" spans="2:14" ht="15.75" x14ac:dyDescent="0.25">
      <c r="B34" s="12"/>
      <c r="C34" s="13"/>
      <c r="D34" s="13"/>
      <c r="E34" s="7" t="s">
        <v>45</v>
      </c>
      <c r="F34" s="11" t="str">
        <f>IF(C11="","select group",VLOOKUP(C11,B62:N66,11,0))</f>
        <v>1.6x1.6x1m</v>
      </c>
      <c r="G34" s="13" t="s">
        <v>31</v>
      </c>
      <c r="H34" s="13"/>
      <c r="I34" s="13"/>
      <c r="J34" s="13"/>
      <c r="K34" s="13"/>
      <c r="L34" s="13"/>
      <c r="M34" s="13"/>
      <c r="N34" s="14"/>
    </row>
    <row r="35" spans="2:14" ht="15.75" thickBot="1" x14ac:dyDescent="0.3">
      <c r="B35" s="12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4"/>
    </row>
    <row r="36" spans="2:14" ht="16.5" thickBot="1" x14ac:dyDescent="0.3">
      <c r="B36" s="24" t="s">
        <v>39</v>
      </c>
      <c r="C36" s="25"/>
      <c r="D36" s="26"/>
      <c r="E36" s="13"/>
      <c r="F36" s="13"/>
      <c r="G36" s="13"/>
      <c r="H36" s="13"/>
      <c r="I36" s="13"/>
      <c r="J36" s="13"/>
      <c r="K36" s="13"/>
      <c r="L36" s="13"/>
      <c r="M36" s="13"/>
      <c r="N36" s="14"/>
    </row>
    <row r="37" spans="2:14" ht="18" x14ac:dyDescent="0.25">
      <c r="B37" s="12"/>
      <c r="C37" s="13"/>
      <c r="D37" s="13"/>
      <c r="E37" s="7" t="s">
        <v>40</v>
      </c>
      <c r="F37" s="11">
        <f>IF(C11="","select group",VLOOKUP(C11,B62:N66,12,0))</f>
        <v>15</v>
      </c>
      <c r="G37" s="31" t="s">
        <v>32</v>
      </c>
      <c r="H37" s="32"/>
      <c r="I37" s="13"/>
      <c r="J37" s="13"/>
      <c r="K37" s="13"/>
      <c r="L37" s="13"/>
      <c r="M37" s="13"/>
      <c r="N37" s="14"/>
    </row>
    <row r="38" spans="2:14" ht="18" x14ac:dyDescent="0.25">
      <c r="B38" s="12"/>
      <c r="C38" s="13"/>
      <c r="D38" s="13"/>
      <c r="E38" s="7" t="s">
        <v>41</v>
      </c>
      <c r="F38" s="11">
        <f>IF(C11="","select group",VLOOKUP(C11,B62:N66,13,0))</f>
        <v>10.5</v>
      </c>
      <c r="G38" s="31" t="s">
        <v>32</v>
      </c>
      <c r="H38" s="32"/>
      <c r="I38" s="13"/>
      <c r="J38" s="13"/>
      <c r="K38" s="13"/>
      <c r="L38" s="13"/>
      <c r="M38" s="13"/>
      <c r="N38" s="14"/>
    </row>
    <row r="39" spans="2:14" x14ac:dyDescent="0.25">
      <c r="B39" s="12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4"/>
    </row>
    <row r="40" spans="2:14" ht="15.75" thickBot="1" x14ac:dyDescent="0.3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20"/>
    </row>
    <row r="44" spans="2:14" x14ac:dyDescent="0.25">
      <c r="E44" s="33"/>
      <c r="F44" s="33"/>
      <c r="G44" s="33"/>
      <c r="H44" s="33"/>
      <c r="I44" s="33"/>
    </row>
    <row r="45" spans="2:14" x14ac:dyDescent="0.25">
      <c r="E45" s="33"/>
      <c r="F45" s="33"/>
      <c r="G45" s="33"/>
      <c r="H45" s="33"/>
      <c r="I45" s="33"/>
    </row>
    <row r="46" spans="2:14" x14ac:dyDescent="0.25">
      <c r="E46" s="33"/>
      <c r="F46" s="33"/>
      <c r="G46" s="33"/>
      <c r="H46" s="33"/>
      <c r="I46" s="33"/>
    </row>
    <row r="47" spans="2:14" x14ac:dyDescent="0.25">
      <c r="E47" s="33"/>
      <c r="F47" s="33"/>
      <c r="G47" s="33"/>
      <c r="H47" s="33"/>
      <c r="I47" s="33"/>
    </row>
    <row r="60" spans="2:14" hidden="1" x14ac:dyDescent="0.25">
      <c r="C60" s="27" t="s">
        <v>30</v>
      </c>
      <c r="D60" s="27"/>
      <c r="E60" s="27"/>
      <c r="F60" s="27"/>
      <c r="G60" s="27"/>
      <c r="I60" t="s">
        <v>46</v>
      </c>
    </row>
    <row r="61" spans="2:14" hidden="1" x14ac:dyDescent="0.25">
      <c r="B61" s="6" t="s">
        <v>6</v>
      </c>
      <c r="C61" s="8" t="s">
        <v>12</v>
      </c>
      <c r="D61" s="8" t="s">
        <v>13</v>
      </c>
      <c r="E61" s="8" t="s">
        <v>14</v>
      </c>
      <c r="F61" s="8" t="s">
        <v>15</v>
      </c>
      <c r="G61" s="8" t="s">
        <v>16</v>
      </c>
      <c r="H61" s="8" t="s">
        <v>14</v>
      </c>
      <c r="I61" s="8" t="s">
        <v>37</v>
      </c>
      <c r="J61" s="8" t="s">
        <v>12</v>
      </c>
      <c r="K61" s="8" t="s">
        <v>53</v>
      </c>
      <c r="L61" s="8" t="s">
        <v>45</v>
      </c>
      <c r="M61" s="8" t="s">
        <v>38</v>
      </c>
      <c r="N61" s="8" t="s">
        <v>16</v>
      </c>
    </row>
    <row r="62" spans="2:14" ht="15.75" hidden="1" x14ac:dyDescent="0.25">
      <c r="B62" s="10" t="s">
        <v>7</v>
      </c>
      <c r="C62" s="9">
        <v>8</v>
      </c>
      <c r="D62" s="9">
        <f>C62/2</f>
        <v>4</v>
      </c>
      <c r="E62" s="9">
        <v>3.2</v>
      </c>
      <c r="F62" s="9" t="s">
        <v>28</v>
      </c>
      <c r="G62" s="9">
        <v>2.5</v>
      </c>
      <c r="H62" s="23">
        <v>3.5</v>
      </c>
      <c r="I62" s="9">
        <v>3.4</v>
      </c>
      <c r="J62" s="9">
        <v>2.5</v>
      </c>
      <c r="K62" s="9">
        <v>0.2</v>
      </c>
      <c r="L62" s="9" t="s">
        <v>48</v>
      </c>
      <c r="M62" s="9">
        <v>12</v>
      </c>
      <c r="N62" s="9">
        <v>11</v>
      </c>
    </row>
    <row r="63" spans="2:14" ht="15.75" hidden="1" x14ac:dyDescent="0.25">
      <c r="B63" s="10" t="s">
        <v>8</v>
      </c>
      <c r="C63" s="9">
        <v>7.5</v>
      </c>
      <c r="D63" s="9">
        <f t="shared" ref="D63:D66" si="0">C63/2</f>
        <v>3.75</v>
      </c>
      <c r="E63" s="9">
        <v>3.1</v>
      </c>
      <c r="F63" s="9" t="s">
        <v>27</v>
      </c>
      <c r="G63" s="9">
        <v>3.5</v>
      </c>
      <c r="H63" s="23">
        <v>3.2</v>
      </c>
      <c r="I63" s="9">
        <v>3.3</v>
      </c>
      <c r="J63" s="9">
        <v>2.7</v>
      </c>
      <c r="K63" s="9">
        <v>0.25</v>
      </c>
      <c r="L63" s="9" t="s">
        <v>49</v>
      </c>
      <c r="M63" s="9">
        <v>15</v>
      </c>
      <c r="N63" s="9">
        <v>10.5</v>
      </c>
    </row>
    <row r="64" spans="2:14" ht="15.75" hidden="1" x14ac:dyDescent="0.25">
      <c r="B64" s="10" t="s">
        <v>9</v>
      </c>
      <c r="C64" s="9">
        <v>7</v>
      </c>
      <c r="D64" s="9">
        <f t="shared" si="0"/>
        <v>3.5</v>
      </c>
      <c r="E64" s="9">
        <v>3.5</v>
      </c>
      <c r="F64" s="9" t="s">
        <v>29</v>
      </c>
      <c r="G64" s="9">
        <v>3</v>
      </c>
      <c r="H64" s="23">
        <v>3.4</v>
      </c>
      <c r="I64" s="9">
        <v>3.2</v>
      </c>
      <c r="J64" s="9">
        <v>2.8</v>
      </c>
      <c r="K64" s="9">
        <v>0.3</v>
      </c>
      <c r="L64" s="9" t="s">
        <v>50</v>
      </c>
      <c r="M64" s="9">
        <v>13</v>
      </c>
      <c r="N64" s="9">
        <v>12.5</v>
      </c>
    </row>
    <row r="65" spans="2:14" ht="15.75" hidden="1" x14ac:dyDescent="0.25">
      <c r="B65" s="10" t="s">
        <v>10</v>
      </c>
      <c r="C65" s="9">
        <v>8.4</v>
      </c>
      <c r="D65" s="9">
        <f t="shared" si="0"/>
        <v>4.2</v>
      </c>
      <c r="E65" s="9">
        <v>3.3</v>
      </c>
      <c r="F65" s="9" t="s">
        <v>27</v>
      </c>
      <c r="G65" s="9">
        <v>2.75</v>
      </c>
      <c r="H65" s="23">
        <v>3.6</v>
      </c>
      <c r="I65" s="9">
        <v>3.1</v>
      </c>
      <c r="J65" s="9">
        <v>3</v>
      </c>
      <c r="K65" s="9">
        <v>0.4</v>
      </c>
      <c r="L65" s="9" t="s">
        <v>51</v>
      </c>
      <c r="M65" s="9">
        <v>14</v>
      </c>
      <c r="N65" s="9">
        <v>12</v>
      </c>
    </row>
    <row r="66" spans="2:14" ht="15.75" hidden="1" x14ac:dyDescent="0.25">
      <c r="B66" s="10" t="s">
        <v>11</v>
      </c>
      <c r="C66" s="9">
        <v>7.8</v>
      </c>
      <c r="D66" s="9">
        <f t="shared" si="0"/>
        <v>3.9</v>
      </c>
      <c r="E66" s="9">
        <v>3.4</v>
      </c>
      <c r="F66" s="9" t="s">
        <v>29</v>
      </c>
      <c r="G66" s="9">
        <v>3.25</v>
      </c>
      <c r="H66" s="23">
        <v>3.8</v>
      </c>
      <c r="I66" s="9">
        <v>3.4</v>
      </c>
      <c r="J66" s="9">
        <v>3.1</v>
      </c>
      <c r="K66" s="9">
        <v>0.35</v>
      </c>
      <c r="L66" s="9" t="s">
        <v>52</v>
      </c>
      <c r="M66" s="9">
        <v>11</v>
      </c>
      <c r="N66" s="9">
        <v>11.5</v>
      </c>
    </row>
    <row r="743" ht="13.9" customHeight="1" x14ac:dyDescent="0.25"/>
  </sheetData>
  <sheetProtection selectLockedCells="1"/>
  <mergeCells count="20">
    <mergeCell ref="B3:N3"/>
    <mergeCell ref="C8:F8"/>
    <mergeCell ref="C5:F5"/>
    <mergeCell ref="C7:F7"/>
    <mergeCell ref="C6:F6"/>
    <mergeCell ref="L7:M7"/>
    <mergeCell ref="C14:N14"/>
    <mergeCell ref="B16:D16"/>
    <mergeCell ref="B21:D21"/>
    <mergeCell ref="B11:B12"/>
    <mergeCell ref="C11:F12"/>
    <mergeCell ref="B24:D24"/>
    <mergeCell ref="C60:G60"/>
    <mergeCell ref="C27:N27"/>
    <mergeCell ref="B29:D29"/>
    <mergeCell ref="B36:D36"/>
    <mergeCell ref="G25:H25"/>
    <mergeCell ref="G37:H37"/>
    <mergeCell ref="G38:H38"/>
    <mergeCell ref="E44:I47"/>
  </mergeCells>
  <dataValidations count="2">
    <dataValidation type="list" allowBlank="1" showInputMessage="1" showErrorMessage="1" sqref="C11:F12 B48 B62:B66 B52">
      <formula1>Group</formula1>
    </dataValidation>
    <dataValidation type="list" allowBlank="1" showInputMessage="1" showErrorMessage="1" sqref="K5 K7:M7 E44:I47">
      <formula1>List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27"/>
  <sheetViews>
    <sheetView workbookViewId="0">
      <selection activeCell="B3" sqref="B3:B27"/>
    </sheetView>
  </sheetViews>
  <sheetFormatPr defaultRowHeight="15" x14ac:dyDescent="0.25"/>
  <sheetData>
    <row r="3" spans="2:2" x14ac:dyDescent="0.25">
      <c r="B3" s="21">
        <v>1</v>
      </c>
    </row>
    <row r="4" spans="2:2" x14ac:dyDescent="0.25">
      <c r="B4" s="21">
        <v>2</v>
      </c>
    </row>
    <row r="5" spans="2:2" x14ac:dyDescent="0.25">
      <c r="B5" s="21">
        <v>3</v>
      </c>
    </row>
    <row r="6" spans="2:2" x14ac:dyDescent="0.25">
      <c r="B6" s="21">
        <v>4</v>
      </c>
    </row>
    <row r="7" spans="2:2" x14ac:dyDescent="0.25">
      <c r="B7" s="21">
        <v>5</v>
      </c>
    </row>
    <row r="8" spans="2:2" x14ac:dyDescent="0.25">
      <c r="B8" s="21">
        <v>6</v>
      </c>
    </row>
    <row r="9" spans="2:2" x14ac:dyDescent="0.25">
      <c r="B9" s="21">
        <v>7</v>
      </c>
    </row>
    <row r="10" spans="2:2" x14ac:dyDescent="0.25">
      <c r="B10" s="21">
        <v>8</v>
      </c>
    </row>
    <row r="11" spans="2:2" x14ac:dyDescent="0.25">
      <c r="B11" s="21">
        <v>9</v>
      </c>
    </row>
    <row r="12" spans="2:2" x14ac:dyDescent="0.25">
      <c r="B12" s="21">
        <v>10</v>
      </c>
    </row>
    <row r="13" spans="2:2" x14ac:dyDescent="0.25">
      <c r="B13" s="21">
        <v>11</v>
      </c>
    </row>
    <row r="14" spans="2:2" x14ac:dyDescent="0.25">
      <c r="B14" s="21">
        <v>12</v>
      </c>
    </row>
    <row r="15" spans="2:2" x14ac:dyDescent="0.25">
      <c r="B15" s="21">
        <v>13</v>
      </c>
    </row>
    <row r="16" spans="2:2" x14ac:dyDescent="0.25">
      <c r="B16" s="21">
        <v>14</v>
      </c>
    </row>
    <row r="17" spans="2:2" x14ac:dyDescent="0.25">
      <c r="B17" s="21">
        <v>15</v>
      </c>
    </row>
    <row r="18" spans="2:2" x14ac:dyDescent="0.25">
      <c r="B18" s="21">
        <v>16</v>
      </c>
    </row>
    <row r="19" spans="2:2" x14ac:dyDescent="0.25">
      <c r="B19" s="21">
        <v>17</v>
      </c>
    </row>
    <row r="20" spans="2:2" x14ac:dyDescent="0.25">
      <c r="B20" s="21">
        <v>18</v>
      </c>
    </row>
    <row r="21" spans="2:2" x14ac:dyDescent="0.25">
      <c r="B21" s="21">
        <v>19</v>
      </c>
    </row>
    <row r="22" spans="2:2" x14ac:dyDescent="0.25">
      <c r="B22" s="21">
        <v>20</v>
      </c>
    </row>
    <row r="23" spans="2:2" x14ac:dyDescent="0.25">
      <c r="B23" s="21">
        <v>21</v>
      </c>
    </row>
    <row r="24" spans="2:2" x14ac:dyDescent="0.25">
      <c r="B24" s="21">
        <v>22</v>
      </c>
    </row>
    <row r="25" spans="2:2" x14ac:dyDescent="0.25">
      <c r="B25" s="21">
        <v>23</v>
      </c>
    </row>
    <row r="26" spans="2:2" x14ac:dyDescent="0.25">
      <c r="B26" s="21">
        <v>24</v>
      </c>
    </row>
    <row r="27" spans="2:2" x14ac:dyDescent="0.25">
      <c r="B27" s="21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Group</vt:lpstr>
      <vt:lpstr>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Mahmoud Dowood</dc:creator>
  <cp:lastModifiedBy>user</cp:lastModifiedBy>
  <dcterms:created xsi:type="dcterms:W3CDTF">2015-04-27T08:09:24Z</dcterms:created>
  <dcterms:modified xsi:type="dcterms:W3CDTF">2015-11-22T10:12:03Z</dcterms:modified>
</cp:coreProperties>
</file>